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ffice\Justin\"/>
    </mc:Choice>
  </mc:AlternateContent>
  <xr:revisionPtr revIDLastSave="0" documentId="13_ncr:1_{298A24AE-D3F1-4122-8CE1-32C20C4C82A1}" xr6:coauthVersionLast="47" xr6:coauthVersionMax="47" xr10:uidLastSave="{00000000-0000-0000-0000-000000000000}"/>
  <workbookProtection lockStructure="1"/>
  <bookViews>
    <workbookView xWindow="28680" yWindow="-120" windowWidth="29040" windowHeight="15720" xr2:uid="{2B0C2397-23DF-477E-806D-66479E3F5342}"/>
  </bookViews>
  <sheets>
    <sheet name="IA 432.1A Premium Calc" sheetId="1" r:id="rId1"/>
    <sheet name="Instructions" sheetId="3" r:id="rId2"/>
    <sheet name="Sheet1" sheetId="2" state="hidden" r:id="rId3"/>
  </sheets>
  <definedNames>
    <definedName name="_xlnm.Print_Area" localSheetId="0">'IA 432.1A Premium Calc'!$A$1:$K$66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1" i="1" l="1"/>
  <c r="F21" i="1"/>
  <c r="B18" i="1"/>
  <c r="B19" i="1" s="1"/>
  <c r="B21" i="1" s="1"/>
  <c r="B22" i="1" s="1"/>
  <c r="B23" i="1" s="1"/>
  <c r="B24" i="1" s="1"/>
  <c r="B25" i="1" s="1"/>
  <c r="B28" i="1" s="1"/>
  <c r="F36" i="1" l="1"/>
  <c r="I36" i="1" s="1"/>
  <c r="F33" i="1"/>
  <c r="F34" i="1" s="1"/>
  <c r="I34" i="1" s="1"/>
  <c r="F24" i="1"/>
  <c r="I24" i="1" s="1"/>
  <c r="B30" i="1"/>
  <c r="B31" i="1" s="1"/>
  <c r="B33" i="1" s="1"/>
  <c r="B34" i="1" s="1"/>
  <c r="B35" i="1" s="1"/>
  <c r="B36" i="1" s="1"/>
  <c r="F22" i="1"/>
  <c r="B37" i="1" l="1"/>
  <c r="B39" i="1" s="1"/>
  <c r="B41" i="1" s="1"/>
  <c r="B43" i="1" s="1"/>
  <c r="F23" i="1"/>
  <c r="I23" i="1" s="1"/>
  <c r="I33" i="1"/>
  <c r="F35" i="1"/>
  <c r="I35" i="1" s="1"/>
  <c r="I21" i="1"/>
  <c r="I22" i="1"/>
  <c r="I37" i="1" l="1"/>
  <c r="I25" i="1"/>
  <c r="I39" i="1" l="1"/>
  <c r="C43" i="1" s="1"/>
  <c r="I43" i="1" l="1"/>
</calcChain>
</file>

<file path=xl/sharedStrings.xml><?xml version="1.0" encoding="utf-8"?>
<sst xmlns="http://schemas.openxmlformats.org/spreadsheetml/2006/main" count="116" uniqueCount="102">
  <si>
    <t>Premium</t>
  </si>
  <si>
    <t>Tax Rate</t>
  </si>
  <si>
    <t>Premium Tax</t>
  </si>
  <si>
    <t>x</t>
  </si>
  <si>
    <t>Direct Premium:</t>
  </si>
  <si>
    <t>Assumed Premium:</t>
  </si>
  <si>
    <t>Captive Company Name</t>
  </si>
  <si>
    <t>Address</t>
  </si>
  <si>
    <t>City / State / Zip</t>
  </si>
  <si>
    <t>Type of Captive</t>
  </si>
  <si>
    <t>Date Organized</t>
  </si>
  <si>
    <t>Federal ID#</t>
  </si>
  <si>
    <t>Fiscal Year</t>
  </si>
  <si>
    <t>IOWA CAPTIVE INSURANCE PREMIUM TAX (432.1A)</t>
  </si>
  <si>
    <t>Under penalties of perjury, I declare that I have examined this return, including accompanying schedules and statements, and to the best of my knowledge and belief, it is true, correct, and complete.</t>
  </si>
  <si>
    <t>Signature of responsible officer</t>
  </si>
  <si>
    <t>Date</t>
  </si>
  <si>
    <t>Printed Name</t>
  </si>
  <si>
    <t>Title</t>
  </si>
  <si>
    <t>Signature of preparer other than officer</t>
  </si>
  <si>
    <t>Firm Name</t>
  </si>
  <si>
    <t>Phone Number / Email</t>
  </si>
  <si>
    <t>Return premiums     .     .     .     .     .     .     .     .     .     .     .     .     .     .     .     .     .     .     .     .</t>
  </si>
  <si>
    <t>Gross direct premiums     .     .     .     .     .     .     .     .     .     .     .     .     .     .     .     .</t>
  </si>
  <si>
    <t>Net direct premiums collected or contracted for     .     .     .     .     .     .     .     .     .     .     .     .     .     .     .     .</t>
  </si>
  <si>
    <t>Pure Captive</t>
  </si>
  <si>
    <t>Industrial Insured Captive</t>
  </si>
  <si>
    <t>Branch Captive</t>
  </si>
  <si>
    <t>Protected Cell Captive</t>
  </si>
  <si>
    <t>Special Purpose Captive</t>
  </si>
  <si>
    <t>Risk Retention Group</t>
  </si>
  <si>
    <t>(Min 5,000, Max 100,000 except protected cell captives)</t>
  </si>
  <si>
    <t>Please make checks payable to: State of Iowa</t>
  </si>
  <si>
    <t>Q1</t>
  </si>
  <si>
    <t>Q2</t>
  </si>
  <si>
    <t>Q3</t>
  </si>
  <si>
    <t>Q4</t>
  </si>
  <si>
    <t>Quarter</t>
  </si>
  <si>
    <t>$0 to $20,000,000     .     .     .     .     .     .     .     .     .     .     .     .     .     .     .     .     .     .     .     .     .     .     .     .     .     .     .     .     .     .     .     .</t>
  </si>
  <si>
    <t xml:space="preserve"> $20,000,001 to $40,000,000     .     .     .     .     .     .     .     .     .     .     .     .     .     .     .     .     .     .     .     .     .     .     .     .     .     .     .     .</t>
  </si>
  <si>
    <t xml:space="preserve"> $40,000,001 to $60,000,000     .     .     .     .     .     .     .     .     .     .     .     .     .     .     .     .     .     .     .     .     .     .     .     .     .     .     .     .     .     .     .     .</t>
  </si>
  <si>
    <t>Over $60,000,000     .     .     .     .     .     .     .     .     .     .     .     .     .     .     .     .     .     .     .     .     .     .     .     .     .     .     .     .     .     .     .     .</t>
  </si>
  <si>
    <t>Total tax due (add lines 4 through 7)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</t>
  </si>
  <si>
    <t>Assumed reinsurance     .     .     .     .     .     .     .     .     .     .     .     .     .     .     .     .     .     .     .     .     .     .     .     .     .     .     .     .     .     .     .     .</t>
  </si>
  <si>
    <t>Return premiums     .     .     .     .     .     .     .     .     .     .     .     .     .     .     .     .     .     .     .     .     .     .     .     .     .     .     .     .     .     .     .     .</t>
  </si>
  <si>
    <t>Net assumed reinsurance premium collected or contracted for     .     .     .     .     .     .     .     .     .     .     .     .     .     .     .     .     .     .     .     .     .     .     .     .     .     .     .     .     .     .     .     .</t>
  </si>
  <si>
    <t>$0 to $20,000,000     .     .     .     .     .     .     .     .     .     .     .     .     .     .     .     .     .     .     .     .     .     .     .     .     .     .     .     .     .     .     .     .     .     .     .     .     .     .     .     .     .     .     .     .</t>
  </si>
  <si>
    <t>Total tax due (add lines 12 through 15)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</t>
  </si>
  <si>
    <t>Total tax due (add lines 8 and 16)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</t>
  </si>
  <si>
    <t>Previous payments applied to this return or credit balance to date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     .</t>
  </si>
  <si>
    <t>Instructions for Completing the Premium Tax Worksheet</t>
  </si>
  <si>
    <t>General Information</t>
  </si>
  <si>
    <t>Submission Requirements:</t>
  </si>
  <si>
    <t>Complete all required fields accurately.</t>
  </si>
  <si>
    <t>Attach any supporting documentation as necessary.</t>
  </si>
  <si>
    <t>Ensure the form is signed by an authorized officer.</t>
  </si>
  <si>
    <t>Section-by-Section Instructions</t>
  </si>
  <si>
    <t>Captive Information</t>
  </si>
  <si>
    <t>Premium Tax Calculation</t>
  </si>
  <si>
    <t>Direct Premium Tax</t>
  </si>
  <si>
    <t>Assumed Reinsurance Premium Tax</t>
  </si>
  <si>
    <t>Final Tax Amount</t>
  </si>
  <si>
    <t>Minimum tax = $5,000</t>
  </si>
  <si>
    <t>Maximum tax = $100,000 (except for protected cell captives)</t>
  </si>
  <si>
    <t>Declaration and Signature</t>
  </si>
  <si>
    <t>Filing Instructions</t>
  </si>
  <si>
    <t>For any questions or assistance, contact:</t>
  </si>
  <si>
    <r>
      <t xml:space="preserve">Make checks payable to: </t>
    </r>
    <r>
      <rPr>
        <b/>
        <sz val="11"/>
        <color theme="1"/>
        <rFont val="Arial"/>
        <family val="2"/>
      </rPr>
      <t>State of Iowa</t>
    </r>
    <r>
      <rPr>
        <sz val="11"/>
        <color theme="1"/>
        <rFont val="Arial"/>
        <family val="2"/>
      </rPr>
      <t>.</t>
    </r>
  </si>
  <si>
    <r>
      <t>Fiscal Year &amp; Quarter:</t>
    </r>
    <r>
      <rPr>
        <sz val="11"/>
        <color theme="1"/>
        <rFont val="Arial"/>
        <family val="2"/>
      </rPr>
      <t xml:space="preserve"> Indicate the reporting period.</t>
    </r>
  </si>
  <si>
    <r>
      <t>Captive Company Name &amp; Federal ID #:</t>
    </r>
    <r>
      <rPr>
        <sz val="11"/>
        <color theme="1"/>
        <rFont val="Arial"/>
        <family val="2"/>
      </rPr>
      <t xml:space="preserve"> Provide the legal name and federal tax identification number.</t>
    </r>
  </si>
  <si>
    <r>
      <t>Address &amp; Captive Type:</t>
    </r>
    <r>
      <rPr>
        <sz val="11"/>
        <color theme="1"/>
        <rFont val="Arial"/>
        <family val="2"/>
      </rPr>
      <t xml:space="preserve"> Enter the registered address and specify the type of captive (e.g., Pure, Association, Sponsored, etc.).</t>
    </r>
  </si>
  <si>
    <r>
      <t>City/State/ZIP &amp; Date Organized:</t>
    </r>
    <r>
      <rPr>
        <sz val="11"/>
        <color theme="1"/>
        <rFont val="Arial"/>
        <family val="2"/>
      </rPr>
      <t xml:space="preserve"> Fill in the jurisdictional details and the date of incorporation.</t>
    </r>
  </si>
  <si>
    <r>
      <t xml:space="preserve">$0 – $20M → </t>
    </r>
    <r>
      <rPr>
        <b/>
        <sz val="11"/>
        <color theme="1"/>
        <rFont val="Arial"/>
        <family val="2"/>
      </rPr>
      <t>0.35%</t>
    </r>
  </si>
  <si>
    <r>
      <t xml:space="preserve">$20M – $40M → </t>
    </r>
    <r>
      <rPr>
        <b/>
        <sz val="11"/>
        <color theme="1"/>
        <rFont val="Arial"/>
        <family val="2"/>
      </rPr>
      <t>0.25%</t>
    </r>
  </si>
  <si>
    <r>
      <t xml:space="preserve">$40M – $60M → </t>
    </r>
    <r>
      <rPr>
        <b/>
        <sz val="11"/>
        <color theme="1"/>
        <rFont val="Arial"/>
        <family val="2"/>
      </rPr>
      <t>0.25%</t>
    </r>
  </si>
  <si>
    <r>
      <t xml:space="preserve">Over $60M → </t>
    </r>
    <r>
      <rPr>
        <b/>
        <sz val="11"/>
        <color theme="1"/>
        <rFont val="Arial"/>
        <family val="2"/>
      </rPr>
      <t>0.25%</t>
    </r>
  </si>
  <si>
    <r>
      <t xml:space="preserve">$0 – $20M → </t>
    </r>
    <r>
      <rPr>
        <b/>
        <sz val="11"/>
        <color theme="1"/>
        <rFont val="Arial"/>
        <family val="2"/>
      </rPr>
      <t>0.20%</t>
    </r>
  </si>
  <si>
    <r>
      <t xml:space="preserve">$20M – $40M → </t>
    </r>
    <r>
      <rPr>
        <b/>
        <sz val="11"/>
        <color theme="1"/>
        <rFont val="Arial"/>
        <family val="2"/>
      </rPr>
      <t>0.125%</t>
    </r>
  </si>
  <si>
    <r>
      <t xml:space="preserve">$40M – $60M → </t>
    </r>
    <r>
      <rPr>
        <b/>
        <sz val="11"/>
        <color theme="1"/>
        <rFont val="Arial"/>
        <family val="2"/>
      </rPr>
      <t>0.045%</t>
    </r>
  </si>
  <si>
    <r>
      <t xml:space="preserve">Over $60M → </t>
    </r>
    <r>
      <rPr>
        <b/>
        <sz val="11"/>
        <color theme="1"/>
        <rFont val="Arial"/>
        <family val="2"/>
      </rPr>
      <t>0.020%</t>
    </r>
  </si>
  <si>
    <r>
      <t>Deadline: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March 1st</t>
    </r>
    <r>
      <rPr>
        <sz val="11"/>
        <color theme="1"/>
        <rFont val="Arial"/>
        <family val="2"/>
      </rPr>
      <t xml:space="preserve"> of each year.</t>
    </r>
  </si>
  <si>
    <r>
      <t>Payment:</t>
    </r>
    <r>
      <rPr>
        <sz val="11"/>
        <color theme="1"/>
        <rFont val="Arial"/>
        <family val="2"/>
      </rPr>
      <t xml:space="preserve"> Checks should be made payable to </t>
    </r>
    <r>
      <rPr>
        <b/>
        <sz val="11"/>
        <color theme="1"/>
        <rFont val="Arial"/>
        <family val="2"/>
      </rPr>
      <t>State of Iowa</t>
    </r>
    <r>
      <rPr>
        <sz val="11"/>
        <color theme="1"/>
        <rFont val="Arial"/>
        <family val="2"/>
      </rPr>
      <t>.</t>
    </r>
  </si>
  <si>
    <r>
      <t>Submission Address:</t>
    </r>
    <r>
      <rPr>
        <sz val="11"/>
        <color theme="1"/>
        <rFont val="Arial"/>
        <family val="2"/>
      </rPr>
      <t xml:space="preserve"> (If applicable, specify mailing details)</t>
    </r>
  </si>
  <si>
    <t>This worksheet is used to calculate the Iowa Captive Insurance Premium Tax (Iowa Code § 432.1A). All licensed captive insurers must submit this form and pay the applicable premium tax by March 1st for the prior fiscal year.</t>
  </si>
  <si>
    <t>The responsible officer must sign and certify that the information provided is accurate.</t>
  </si>
  <si>
    <t>If a third-party preparer completes the form, they must also sign and provide their firm name and contact details.</t>
  </si>
  <si>
    <t>18. Previous Payments Applied: If any payments or credits have been made, enter them here.</t>
  </si>
  <si>
    <t>19. Net Amount Due: Subtract line 18 from line 17. This is the amount due by March 1st.</t>
  </si>
  <si>
    <t>17. Total Tax Due: Add line 8 (direct premium tax) and line 16 (assumed premium tax).</t>
  </si>
  <si>
    <t>16. Total Assumed Reinsurance Tax Due: Sum of lines 12-15.</t>
  </si>
  <si>
    <t>9. Assumed Reinsurance Premiums: Enter total assumed reinsurance premiums.</t>
  </si>
  <si>
    <t>10. Return Premiums: Deduct any refunds.</t>
  </si>
  <si>
    <t>11. Net Assumed Premiums: Subtract line 10 from line 9.</t>
  </si>
  <si>
    <t>12-15. Tax Calculation on Net Assumed Premiums: Apply the tax rates:</t>
  </si>
  <si>
    <t>8. Total Direct Premium Tax Due: Sum of lines 4-7.</t>
  </si>
  <si>
    <t>1. Gross Direct Premiums: Report the total gross direct premiums written.</t>
  </si>
  <si>
    <t>2. Return Premiums: Deduct any refunded or returned premiums.</t>
  </si>
  <si>
    <t>3. Net Direct Premiums: Subtract line 2 from line 1.</t>
  </si>
  <si>
    <t>4-7. Tax Calculation on Net Direct Premiums: Apply the tax rates based on premium brackets:</t>
  </si>
  <si>
    <r>
      <t xml:space="preserve">📧 </t>
    </r>
    <r>
      <rPr>
        <b/>
        <sz val="11"/>
        <color theme="1"/>
        <rFont val="Arial"/>
        <family val="2"/>
      </rPr>
      <t>Email:</t>
    </r>
    <r>
      <rPr>
        <sz val="11"/>
        <color theme="1"/>
        <rFont val="Arial"/>
        <family val="2"/>
      </rPr>
      <t xml:space="preserve"> justin.lee@iid.iowa.gov</t>
    </r>
  </si>
  <si>
    <r>
      <t xml:space="preserve">📞 </t>
    </r>
    <r>
      <rPr>
        <b/>
        <sz val="11"/>
        <color theme="1"/>
        <rFont val="Arial"/>
        <family val="2"/>
      </rPr>
      <t>Phone:</t>
    </r>
    <r>
      <rPr>
        <sz val="11"/>
        <color theme="1"/>
        <rFont val="Arial"/>
        <family val="2"/>
      </rPr>
      <t xml:space="preserve"> 515-654-6497</t>
    </r>
  </si>
  <si>
    <t>Mark if the initial Certificate of Authority was issued in the reporting year and select the quarter of issuance.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</si>
</sst>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00%"/>
    <numFmt numFmtId="166" formatCode="_(* #,##0_);_(* \(#,##0\);_(* &quot;-&quot;??_);_(@_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166" fontId="0" fillId="0" borderId="0" xfId="1" applyNumberFormat="1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6" fillId="2" borderId="3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vertical="center"/>
    </xf>
    <xf numFmtId="0" fontId="6" fillId="3" borderId="12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6" fillId="2" borderId="2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Protection="1">
      <protection locked="0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10" fillId="2" borderId="18" xfId="0" applyNumberFormat="1" applyFont="1" applyFill="1" applyBorder="1" applyProtection="1"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/>
    <xf numFmtId="0" fontId="4" fillId="2" borderId="0" xfId="0" applyFont="1" applyFill="1" applyAlignment="1">
      <alignment horizontal="center"/>
    </xf>
    <xf numFmtId="0" fontId="6" fillId="2" borderId="7" xfId="0" applyFont="1" applyFill="1" applyBorder="1"/>
    <xf numFmtId="0" fontId="1" fillId="2" borderId="6" xfId="0" applyFont="1" applyFill="1" applyBorder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" fillId="2" borderId="7" xfId="0" applyFont="1" applyFill="1" applyBorder="1"/>
    <xf numFmtId="0" fontId="9" fillId="2" borderId="0" xfId="0" applyFont="1" applyFill="1" applyAlignment="1">
      <alignment horizontal="left"/>
    </xf>
    <xf numFmtId="0" fontId="9" fillId="2" borderId="0" xfId="0" applyFont="1" applyFill="1"/>
    <xf numFmtId="164" fontId="6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4" fontId="6" fillId="3" borderId="0" xfId="0" applyNumberFormat="1" applyFont="1" applyFill="1" applyProtection="1">
      <protection locked="0"/>
    </xf>
    <xf numFmtId="166" fontId="6" fillId="3" borderId="0" xfId="1" applyNumberFormat="1" applyFont="1" applyFill="1" applyBorder="1" applyProtection="1">
      <protection locked="0"/>
    </xf>
    <xf numFmtId="166" fontId="6" fillId="2" borderId="1" xfId="1" applyNumberFormat="1" applyFont="1" applyFill="1" applyBorder="1" applyProtection="1">
      <protection hidden="1"/>
    </xf>
    <xf numFmtId="166" fontId="6" fillId="2" borderId="0" xfId="1" applyNumberFormat="1" applyFont="1" applyFill="1" applyBorder="1" applyProtection="1">
      <protection hidden="1"/>
    </xf>
    <xf numFmtId="165" fontId="6" fillId="2" borderId="0" xfId="0" applyNumberFormat="1" applyFont="1" applyFill="1" applyAlignment="1">
      <alignment horizontal="center"/>
    </xf>
    <xf numFmtId="166" fontId="4" fillId="2" borderId="0" xfId="1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Alignment="1">
      <alignment horizontal="left"/>
    </xf>
    <xf numFmtId="164" fontId="4" fillId="2" borderId="1" xfId="0" applyNumberFormat="1" applyFont="1" applyFill="1" applyBorder="1" applyAlignment="1" applyProtection="1">
      <alignment horizontal="right"/>
      <protection hidden="1"/>
    </xf>
    <xf numFmtId="166" fontId="4" fillId="2" borderId="0" xfId="1" applyNumberFormat="1" applyFont="1" applyFill="1" applyBorder="1" applyProtection="1">
      <protection hidden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66" fontId="6" fillId="2" borderId="1" xfId="1" applyNumberFormat="1" applyFont="1" applyFill="1" applyBorder="1" applyAlignment="1" applyProtection="1">
      <alignment horizontal="right"/>
      <protection hidden="1"/>
    </xf>
    <xf numFmtId="166" fontId="6" fillId="2" borderId="0" xfId="1" applyNumberFormat="1" applyFont="1" applyFill="1" applyBorder="1" applyAlignment="1" applyProtection="1">
      <alignment horizontal="right"/>
    </xf>
    <xf numFmtId="0" fontId="6" fillId="2" borderId="0" xfId="0" applyFont="1" applyFill="1" applyProtection="1">
      <protection hidden="1"/>
    </xf>
    <xf numFmtId="164" fontId="12" fillId="2" borderId="2" xfId="0" applyNumberFormat="1" applyFont="1" applyFill="1" applyBorder="1" applyAlignment="1" applyProtection="1">
      <alignment horizontal="right"/>
      <protection hidden="1"/>
    </xf>
    <xf numFmtId="0" fontId="14" fillId="2" borderId="0" xfId="0" applyFont="1" applyFill="1"/>
    <xf numFmtId="164" fontId="12" fillId="2" borderId="0" xfId="0" applyNumberFormat="1" applyFont="1" applyFill="1" applyAlignment="1">
      <alignment horizontal="right"/>
    </xf>
    <xf numFmtId="0" fontId="6" fillId="2" borderId="11" xfId="0" applyFont="1" applyFill="1" applyBorder="1"/>
    <xf numFmtId="0" fontId="4" fillId="2" borderId="12" xfId="0" applyFont="1" applyFill="1" applyBorder="1"/>
    <xf numFmtId="0" fontId="6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6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Protection="1">
      <protection locked="0"/>
    </xf>
    <xf numFmtId="0" fontId="4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7" fillId="0" borderId="21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7" fillId="0" borderId="16" xfId="0" applyFont="1" applyBorder="1" applyAlignment="1">
      <alignment horizontal="justify" wrapText="1"/>
    </xf>
    <xf numFmtId="0" fontId="7" fillId="0" borderId="0" xfId="0" applyFont="1" applyAlignment="1">
      <alignment horizontal="justify" wrapText="1"/>
    </xf>
    <xf numFmtId="0" fontId="7" fillId="0" borderId="18" xfId="0" applyFont="1" applyBorder="1" applyAlignment="1">
      <alignment horizontal="justify" wrapText="1"/>
    </xf>
    <xf numFmtId="0" fontId="7" fillId="0" borderId="12" xfId="0" applyFont="1" applyBorder="1" applyAlignment="1">
      <alignment horizontal="justify" wrapText="1"/>
    </xf>
    <xf numFmtId="49" fontId="6" fillId="3" borderId="12" xfId="0" applyNumberFormat="1" applyFont="1" applyFill="1" applyBorder="1" applyAlignment="1" applyProtection="1">
      <alignment horizontal="left"/>
      <protection locked="0"/>
    </xf>
    <xf numFmtId="49" fontId="6" fillId="3" borderId="19" xfId="0" applyNumberFormat="1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justify" wrapText="1"/>
    </xf>
    <xf numFmtId="0" fontId="9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C671-B37F-445C-9DF3-BDF5A8B9F107}">
  <sheetPr>
    <pageSetUpPr fitToPage="1"/>
  </sheetPr>
  <dimension ref="A1:K66"/>
  <sheetViews>
    <sheetView tabSelected="1" zoomScale="70" zoomScaleNormal="70" workbookViewId="0"/>
  </sheetViews>
  <sheetFormatPr defaultColWidth="9.140625" defaultRowHeight="14.25" x14ac:dyDescent="0.2"/>
  <cols>
    <col min="1" max="1" width="1.140625" style="1" customWidth="1"/>
    <col min="2" max="2" width="4.7109375" style="1" customWidth="1"/>
    <col min="3" max="3" width="31.5703125" style="6" customWidth="1"/>
    <col min="4" max="4" width="15.7109375" style="6" customWidth="1"/>
    <col min="5" max="6" width="20.7109375" style="6" customWidth="1"/>
    <col min="7" max="7" width="4.7109375" style="6" customWidth="1"/>
    <col min="8" max="8" width="10.28515625" style="6" customWidth="1"/>
    <col min="9" max="9" width="20.7109375" style="6" customWidth="1"/>
    <col min="10" max="10" width="4.7109375" style="1" customWidth="1"/>
    <col min="11" max="11" width="1.140625" style="1" customWidth="1"/>
    <col min="12" max="16384" width="9.140625" style="6"/>
  </cols>
  <sheetData>
    <row r="1" spans="1:11" ht="5.45" customHeight="1" thickBot="1" x14ac:dyDescent="0.25"/>
    <row r="2" spans="1:11" s="7" customFormat="1" ht="28.5" customHeight="1" thickBot="1" x14ac:dyDescent="0.3">
      <c r="B2" s="113" t="s">
        <v>13</v>
      </c>
      <c r="C2" s="114"/>
      <c r="D2" s="114"/>
      <c r="E2" s="114"/>
      <c r="F2" s="114"/>
      <c r="G2" s="114"/>
      <c r="H2" s="114"/>
      <c r="I2" s="114"/>
      <c r="J2" s="115"/>
    </row>
    <row r="3" spans="1:11" ht="6.75" customHeight="1" x14ac:dyDescent="0.2">
      <c r="A3" s="8"/>
      <c r="B3" s="9"/>
      <c r="C3" s="10"/>
      <c r="D3" s="11"/>
      <c r="E3" s="103" t="s">
        <v>101</v>
      </c>
      <c r="F3" s="104"/>
      <c r="G3" s="12"/>
      <c r="H3" s="10"/>
      <c r="I3" s="10"/>
      <c r="J3" s="13"/>
      <c r="K3" s="8"/>
    </row>
    <row r="4" spans="1:11" s="7" customFormat="1" ht="16.149999999999999" customHeight="1" x14ac:dyDescent="0.2">
      <c r="B4" s="14"/>
      <c r="C4" s="29" t="s">
        <v>12</v>
      </c>
      <c r="D4" s="15"/>
      <c r="E4" s="105"/>
      <c r="F4" s="106"/>
      <c r="G4" s="6"/>
      <c r="H4" s="6"/>
      <c r="I4" s="6"/>
      <c r="J4" s="16"/>
    </row>
    <row r="5" spans="1:11" s="7" customFormat="1" ht="16.149999999999999" customHeight="1" x14ac:dyDescent="0.25">
      <c r="B5" s="17"/>
      <c r="C5" s="18"/>
      <c r="D5" s="19"/>
      <c r="E5" s="107"/>
      <c r="F5" s="108"/>
      <c r="G5" s="20"/>
      <c r="H5" s="21" t="s">
        <v>37</v>
      </c>
      <c r="I5" s="20"/>
      <c r="J5" s="22"/>
    </row>
    <row r="6" spans="1:11" ht="7.5" customHeight="1" x14ac:dyDescent="0.2">
      <c r="A6" s="8"/>
      <c r="B6" s="23"/>
      <c r="C6" s="24"/>
      <c r="D6" s="24"/>
      <c r="E6" s="24"/>
      <c r="F6" s="25"/>
      <c r="G6" s="26"/>
      <c r="H6" s="24"/>
      <c r="I6" s="24"/>
      <c r="J6" s="27"/>
      <c r="K6" s="8"/>
    </row>
    <row r="7" spans="1:11" s="7" customFormat="1" ht="16.149999999999999" customHeight="1" x14ac:dyDescent="0.25">
      <c r="B7" s="14"/>
      <c r="C7" s="28" t="s">
        <v>6</v>
      </c>
      <c r="D7" s="29"/>
      <c r="E7" s="30"/>
      <c r="F7" s="31"/>
      <c r="G7" s="32"/>
      <c r="H7" s="28" t="s">
        <v>11</v>
      </c>
      <c r="I7" s="33"/>
      <c r="J7" s="16"/>
    </row>
    <row r="8" spans="1:11" s="7" customFormat="1" ht="16.149999999999999" customHeight="1" x14ac:dyDescent="0.2">
      <c r="B8" s="17"/>
      <c r="C8" s="109"/>
      <c r="D8" s="109"/>
      <c r="E8" s="109"/>
      <c r="F8" s="110"/>
      <c r="G8" s="34"/>
      <c r="H8" s="109"/>
      <c r="I8" s="109"/>
      <c r="J8" s="22"/>
    </row>
    <row r="9" spans="1:11" s="7" customFormat="1" ht="16.149999999999999" customHeight="1" x14ac:dyDescent="0.25">
      <c r="B9" s="35"/>
      <c r="C9" s="36" t="s">
        <v>7</v>
      </c>
      <c r="D9" s="36"/>
      <c r="E9" s="37"/>
      <c r="F9" s="38"/>
      <c r="G9" s="39"/>
      <c r="H9" s="40" t="s">
        <v>9</v>
      </c>
      <c r="I9" s="41"/>
      <c r="J9" s="42"/>
    </row>
    <row r="10" spans="1:11" s="7" customFormat="1" ht="16.149999999999999" customHeight="1" x14ac:dyDescent="0.2">
      <c r="B10" s="17"/>
      <c r="C10" s="109"/>
      <c r="D10" s="109"/>
      <c r="E10" s="109"/>
      <c r="F10" s="110"/>
      <c r="G10" s="43"/>
      <c r="H10" s="109"/>
      <c r="I10" s="109"/>
      <c r="J10" s="22"/>
    </row>
    <row r="11" spans="1:11" s="7" customFormat="1" ht="16.149999999999999" customHeight="1" x14ac:dyDescent="0.25">
      <c r="B11" s="35"/>
      <c r="C11" s="36" t="s">
        <v>8</v>
      </c>
      <c r="D11" s="36"/>
      <c r="E11" s="37"/>
      <c r="F11" s="38"/>
      <c r="G11" s="39"/>
      <c r="H11" s="40" t="s">
        <v>10</v>
      </c>
      <c r="I11" s="41"/>
      <c r="J11" s="42"/>
    </row>
    <row r="12" spans="1:11" s="7" customFormat="1" ht="16.149999999999999" customHeight="1" x14ac:dyDescent="0.2">
      <c r="B12" s="17"/>
      <c r="C12" s="109"/>
      <c r="D12" s="109"/>
      <c r="E12" s="109"/>
      <c r="F12" s="110"/>
      <c r="G12" s="43"/>
      <c r="H12" s="109"/>
      <c r="I12" s="109"/>
      <c r="J12" s="22"/>
    </row>
    <row r="13" spans="1:11" ht="7.5" customHeight="1" x14ac:dyDescent="0.2">
      <c r="A13" s="8"/>
      <c r="B13" s="44"/>
      <c r="F13" s="8"/>
      <c r="G13" s="45"/>
      <c r="J13" s="46"/>
      <c r="K13" s="8"/>
    </row>
    <row r="14" spans="1:11" ht="16.149999999999999" customHeight="1" x14ac:dyDescent="0.25">
      <c r="B14" s="47"/>
      <c r="C14" s="48"/>
      <c r="D14" s="48"/>
      <c r="E14" s="48"/>
      <c r="F14" s="49" t="s">
        <v>0</v>
      </c>
      <c r="G14" s="50"/>
      <c r="H14" s="49" t="s">
        <v>1</v>
      </c>
      <c r="I14" s="49" t="s">
        <v>2</v>
      </c>
      <c r="J14" s="51"/>
    </row>
    <row r="15" spans="1:11" ht="17.100000000000001" customHeight="1" x14ac:dyDescent="0.25">
      <c r="A15" s="8"/>
      <c r="B15" s="118" t="s">
        <v>4</v>
      </c>
      <c r="C15" s="119"/>
      <c r="D15" s="52"/>
      <c r="E15" s="53"/>
      <c r="F15" s="54"/>
      <c r="G15" s="45"/>
      <c r="H15" s="8"/>
      <c r="I15" s="55"/>
      <c r="J15" s="46"/>
      <c r="K15" s="8"/>
    </row>
    <row r="16" spans="1:11" ht="17.45" customHeight="1" x14ac:dyDescent="0.2">
      <c r="A16" s="8"/>
      <c r="B16" s="44">
        <v>1</v>
      </c>
      <c r="C16" s="8" t="s">
        <v>23</v>
      </c>
      <c r="D16" s="8"/>
      <c r="E16" s="8"/>
      <c r="F16" s="56">
        <v>0</v>
      </c>
      <c r="H16" s="8"/>
      <c r="I16" s="55"/>
      <c r="J16" s="46"/>
      <c r="K16" s="8"/>
    </row>
    <row r="17" spans="1:11" ht="7.9" customHeight="1" x14ac:dyDescent="0.2">
      <c r="A17" s="8"/>
      <c r="B17" s="44"/>
      <c r="C17" s="8"/>
      <c r="D17" s="8"/>
      <c r="E17" s="8"/>
      <c r="F17" s="8"/>
      <c r="G17" s="8"/>
      <c r="H17" s="8"/>
      <c r="I17" s="54"/>
      <c r="J17" s="46"/>
      <c r="K17" s="8"/>
    </row>
    <row r="18" spans="1:11" ht="17.100000000000001" customHeight="1" x14ac:dyDescent="0.2">
      <c r="A18" s="8"/>
      <c r="B18" s="44">
        <f>B16+1</f>
        <v>2</v>
      </c>
      <c r="C18" s="8" t="s">
        <v>22</v>
      </c>
      <c r="D18" s="8"/>
      <c r="E18" s="8"/>
      <c r="F18" s="57">
        <v>0</v>
      </c>
      <c r="H18" s="8"/>
      <c r="I18" s="55"/>
      <c r="J18" s="46"/>
      <c r="K18" s="8"/>
    </row>
    <row r="19" spans="1:11" ht="17.100000000000001" customHeight="1" x14ac:dyDescent="0.2">
      <c r="A19" s="8"/>
      <c r="B19" s="44">
        <f>B18+1</f>
        <v>3</v>
      </c>
      <c r="C19" s="8" t="s">
        <v>24</v>
      </c>
      <c r="D19" s="8"/>
      <c r="E19" s="8"/>
      <c r="F19" s="58">
        <f>F16-F18</f>
        <v>0</v>
      </c>
      <c r="J19" s="46"/>
      <c r="K19" s="8"/>
    </row>
    <row r="20" spans="1:11" ht="7.5" customHeight="1" x14ac:dyDescent="0.2">
      <c r="A20" s="8"/>
      <c r="B20" s="44"/>
      <c r="F20" s="59"/>
      <c r="I20" s="55"/>
      <c r="J20" s="46"/>
      <c r="K20" s="8"/>
    </row>
    <row r="21" spans="1:11" ht="17.100000000000001" customHeight="1" x14ac:dyDescent="0.2">
      <c r="A21" s="8"/>
      <c r="B21" s="44">
        <f>B19+1</f>
        <v>4</v>
      </c>
      <c r="C21" s="8" t="s">
        <v>38</v>
      </c>
      <c r="D21" s="8"/>
      <c r="E21" s="8"/>
      <c r="F21" s="59">
        <f>MAX(IF(F19&gt;20000000,20000000,F19),0)</f>
        <v>0</v>
      </c>
      <c r="G21" s="45" t="s">
        <v>3</v>
      </c>
      <c r="H21" s="60">
        <v>3.5000000000000001E-3</v>
      </c>
      <c r="I21" s="61">
        <f>F21*H21</f>
        <v>0</v>
      </c>
      <c r="J21" s="46"/>
      <c r="K21" s="8"/>
    </row>
    <row r="22" spans="1:11" ht="17.100000000000001" customHeight="1" x14ac:dyDescent="0.2">
      <c r="A22" s="8"/>
      <c r="B22" s="44">
        <f t="shared" ref="B22:B37" si="0">B21+1</f>
        <v>5</v>
      </c>
      <c r="C22" s="8" t="s">
        <v>39</v>
      </c>
      <c r="D22" s="8"/>
      <c r="E22" s="8"/>
      <c r="F22" s="59">
        <f>IF(AND(F19-F21&gt;0,F19-F21&lt;20000000),F19-F21,IF(F19-F21&gt;20000000,20000000,0))</f>
        <v>0</v>
      </c>
      <c r="G22" s="45" t="s">
        <v>3</v>
      </c>
      <c r="H22" s="60">
        <v>2.5000000000000001E-3</v>
      </c>
      <c r="I22" s="61">
        <f>F22*H22</f>
        <v>0</v>
      </c>
      <c r="J22" s="46"/>
      <c r="K22" s="8"/>
    </row>
    <row r="23" spans="1:11" ht="17.100000000000001" customHeight="1" x14ac:dyDescent="0.2">
      <c r="A23" s="8"/>
      <c r="B23" s="44">
        <f t="shared" si="0"/>
        <v>6</v>
      </c>
      <c r="C23" s="8" t="s">
        <v>40</v>
      </c>
      <c r="D23" s="8"/>
      <c r="E23" s="8"/>
      <c r="F23" s="59">
        <f>IF(AND(F19-SUM($F$21:F22)&gt;0,F19-SUM($F$21:F22)&lt;20000000),F19-SUM($F$21:F22),IF(F19-SUM($F$21:F22)&gt;20000000,20000000,0))</f>
        <v>0</v>
      </c>
      <c r="G23" s="45" t="s">
        <v>3</v>
      </c>
      <c r="H23" s="60">
        <v>2.5000000000000001E-3</v>
      </c>
      <c r="I23" s="61">
        <f>F23*H23</f>
        <v>0</v>
      </c>
      <c r="J23" s="46"/>
      <c r="K23" s="8"/>
    </row>
    <row r="24" spans="1:11" ht="17.100000000000001" customHeight="1" x14ac:dyDescent="0.2">
      <c r="A24" s="8"/>
      <c r="B24" s="44">
        <f t="shared" si="0"/>
        <v>7</v>
      </c>
      <c r="C24" s="8" t="s">
        <v>41</v>
      </c>
      <c r="D24" s="8"/>
      <c r="E24" s="8"/>
      <c r="F24" s="59">
        <f>IF(F19-60000000&gt;0,F19-60000000,0)</f>
        <v>0</v>
      </c>
      <c r="G24" s="45" t="s">
        <v>3</v>
      </c>
      <c r="H24" s="60">
        <v>2.5000000000000001E-3</v>
      </c>
      <c r="I24" s="61">
        <f>F24*H24</f>
        <v>0</v>
      </c>
      <c r="J24" s="46"/>
      <c r="K24" s="8"/>
    </row>
    <row r="25" spans="1:11" ht="17.100000000000001" customHeight="1" x14ac:dyDescent="0.2">
      <c r="A25" s="8"/>
      <c r="B25" s="44">
        <f t="shared" si="0"/>
        <v>8</v>
      </c>
      <c r="C25" s="62" t="s">
        <v>42</v>
      </c>
      <c r="D25" s="62"/>
      <c r="E25" s="8"/>
      <c r="F25" s="54"/>
      <c r="G25" s="45"/>
      <c r="I25" s="63">
        <f>SUM(I21:I24)</f>
        <v>0</v>
      </c>
      <c r="J25" s="46"/>
      <c r="K25" s="8"/>
    </row>
    <row r="26" spans="1:11" ht="7.5" customHeight="1" x14ac:dyDescent="0.2">
      <c r="A26" s="8"/>
      <c r="B26" s="44"/>
      <c r="F26" s="8"/>
      <c r="G26" s="45"/>
      <c r="I26" s="55"/>
      <c r="J26" s="46"/>
      <c r="K26" s="8"/>
    </row>
    <row r="27" spans="1:11" ht="17.100000000000001" customHeight="1" x14ac:dyDescent="0.25">
      <c r="A27" s="8"/>
      <c r="B27" s="118" t="s">
        <v>5</v>
      </c>
      <c r="C27" s="119"/>
      <c r="D27" s="52"/>
      <c r="E27" s="53"/>
      <c r="F27" s="54"/>
      <c r="G27" s="45"/>
      <c r="H27" s="8"/>
      <c r="I27" s="55"/>
      <c r="J27" s="46"/>
      <c r="K27" s="8"/>
    </row>
    <row r="28" spans="1:11" ht="17.45" customHeight="1" x14ac:dyDescent="0.2">
      <c r="A28" s="8"/>
      <c r="B28" s="44">
        <f>B25+1</f>
        <v>9</v>
      </c>
      <c r="C28" s="8" t="s">
        <v>43</v>
      </c>
      <c r="D28" s="8"/>
      <c r="E28" s="8"/>
      <c r="F28" s="56">
        <v>0</v>
      </c>
      <c r="H28" s="8"/>
      <c r="I28" s="55"/>
      <c r="J28" s="46"/>
      <c r="K28" s="8"/>
    </row>
    <row r="29" spans="1:11" ht="7.9" customHeight="1" x14ac:dyDescent="0.2">
      <c r="A29" s="8"/>
      <c r="B29" s="44"/>
      <c r="C29" s="8"/>
      <c r="D29" s="8"/>
      <c r="E29" s="8"/>
      <c r="F29" s="8"/>
      <c r="G29" s="8"/>
      <c r="H29" s="8"/>
      <c r="I29" s="54"/>
      <c r="J29" s="46"/>
      <c r="K29" s="8"/>
    </row>
    <row r="30" spans="1:11" ht="17.100000000000001" customHeight="1" x14ac:dyDescent="0.2">
      <c r="A30" s="8"/>
      <c r="B30" s="44">
        <f>B28+1</f>
        <v>10</v>
      </c>
      <c r="C30" s="8" t="s">
        <v>44</v>
      </c>
      <c r="D30" s="8"/>
      <c r="E30" s="8"/>
      <c r="F30" s="57">
        <v>0</v>
      </c>
      <c r="H30" s="8"/>
      <c r="I30" s="55"/>
      <c r="J30" s="46"/>
      <c r="K30" s="8"/>
    </row>
    <row r="31" spans="1:11" ht="17.100000000000001" customHeight="1" x14ac:dyDescent="0.2">
      <c r="A31" s="8"/>
      <c r="B31" s="44">
        <f t="shared" si="0"/>
        <v>11</v>
      </c>
      <c r="C31" s="8" t="s">
        <v>45</v>
      </c>
      <c r="D31" s="8"/>
      <c r="E31" s="8"/>
      <c r="F31" s="58">
        <f>F28-F30</f>
        <v>0</v>
      </c>
      <c r="J31" s="46"/>
      <c r="K31" s="8"/>
    </row>
    <row r="32" spans="1:11" ht="7.5" customHeight="1" x14ac:dyDescent="0.2">
      <c r="A32" s="8"/>
      <c r="B32" s="44"/>
      <c r="F32" s="59"/>
      <c r="G32" s="45"/>
      <c r="I32" s="55"/>
      <c r="J32" s="46"/>
      <c r="K32" s="8"/>
    </row>
    <row r="33" spans="1:11" ht="17.100000000000001" customHeight="1" x14ac:dyDescent="0.2">
      <c r="A33" s="8"/>
      <c r="B33" s="44">
        <f>B31+1</f>
        <v>12</v>
      </c>
      <c r="C33" s="8" t="s">
        <v>46</v>
      </c>
      <c r="D33" s="8"/>
      <c r="E33" s="8"/>
      <c r="F33" s="59">
        <f>MAX(IF(F31&gt;20000000,20000000,F31),0)</f>
        <v>0</v>
      </c>
      <c r="G33" s="45" t="s">
        <v>3</v>
      </c>
      <c r="H33" s="60">
        <v>2E-3</v>
      </c>
      <c r="I33" s="61">
        <f>F33*H33</f>
        <v>0</v>
      </c>
      <c r="J33" s="46"/>
      <c r="K33" s="8"/>
    </row>
    <row r="34" spans="1:11" ht="17.100000000000001" customHeight="1" x14ac:dyDescent="0.2">
      <c r="A34" s="8"/>
      <c r="B34" s="44">
        <f t="shared" si="0"/>
        <v>13</v>
      </c>
      <c r="C34" s="8" t="s">
        <v>39</v>
      </c>
      <c r="D34" s="8"/>
      <c r="E34" s="8"/>
      <c r="F34" s="59">
        <f>IF(AND(F31-F33&gt;0,F31-F33&lt;20000000),F31-F33,IF(F31-F33&gt;20000000,20000000,0))</f>
        <v>0</v>
      </c>
      <c r="G34" s="45" t="s">
        <v>3</v>
      </c>
      <c r="H34" s="60">
        <v>1.25E-3</v>
      </c>
      <c r="I34" s="64">
        <f>F34*H34</f>
        <v>0</v>
      </c>
      <c r="J34" s="46"/>
      <c r="K34" s="8"/>
    </row>
    <row r="35" spans="1:11" ht="17.100000000000001" customHeight="1" x14ac:dyDescent="0.2">
      <c r="A35" s="8"/>
      <c r="B35" s="44">
        <f t="shared" si="0"/>
        <v>14</v>
      </c>
      <c r="C35" s="8" t="s">
        <v>40</v>
      </c>
      <c r="D35" s="8"/>
      <c r="E35" s="8"/>
      <c r="F35" s="59">
        <f>IF(AND(F31-SUM($F$33:F34)&gt;0,F31-SUM($F$33:F34)&lt;20000000),F31-SUM($F$33:F34),IF(F31-SUM($F$33:F34)&gt;20000000,20000000,0))</f>
        <v>0</v>
      </c>
      <c r="G35" s="65" t="s">
        <v>3</v>
      </c>
      <c r="H35" s="60">
        <v>4.4999999999999999E-4</v>
      </c>
      <c r="I35" s="61">
        <f>F35*H35</f>
        <v>0</v>
      </c>
      <c r="J35" s="46"/>
      <c r="K35" s="8"/>
    </row>
    <row r="36" spans="1:11" ht="17.100000000000001" customHeight="1" x14ac:dyDescent="0.2">
      <c r="A36" s="8"/>
      <c r="B36" s="44">
        <f t="shared" si="0"/>
        <v>15</v>
      </c>
      <c r="C36" s="8" t="s">
        <v>41</v>
      </c>
      <c r="D36" s="8"/>
      <c r="E36" s="8"/>
      <c r="F36" s="59">
        <f>IF(F31-60000000&gt;0,F31-60000000,0)</f>
        <v>0</v>
      </c>
      <c r="G36" s="65" t="s">
        <v>3</v>
      </c>
      <c r="H36" s="60">
        <v>2.0000000000000001E-4</v>
      </c>
      <c r="I36" s="64">
        <f>F36*H36</f>
        <v>0</v>
      </c>
      <c r="J36" s="46"/>
      <c r="K36" s="8"/>
    </row>
    <row r="37" spans="1:11" ht="17.100000000000001" customHeight="1" x14ac:dyDescent="0.2">
      <c r="A37" s="8"/>
      <c r="B37" s="44">
        <f t="shared" si="0"/>
        <v>16</v>
      </c>
      <c r="C37" s="62" t="s">
        <v>47</v>
      </c>
      <c r="D37" s="62"/>
      <c r="E37" s="8"/>
      <c r="F37" s="54"/>
      <c r="G37" s="65"/>
      <c r="I37" s="63">
        <f>SUM(I33:I36)</f>
        <v>0</v>
      </c>
      <c r="J37" s="46"/>
      <c r="K37" s="8"/>
    </row>
    <row r="38" spans="1:11" ht="7.5" customHeight="1" x14ac:dyDescent="0.2">
      <c r="A38" s="8"/>
      <c r="B38" s="44"/>
      <c r="C38" s="66"/>
      <c r="D38" s="66"/>
      <c r="F38" s="8"/>
      <c r="G38" s="45"/>
      <c r="H38" s="67"/>
      <c r="I38" s="61"/>
      <c r="J38" s="46"/>
      <c r="K38" s="8"/>
    </row>
    <row r="39" spans="1:11" ht="17.100000000000001" customHeight="1" x14ac:dyDescent="0.2">
      <c r="A39" s="8"/>
      <c r="B39" s="44">
        <f>B37+1</f>
        <v>17</v>
      </c>
      <c r="C39" s="62" t="s">
        <v>48</v>
      </c>
      <c r="D39" s="62"/>
      <c r="E39" s="8"/>
      <c r="F39" s="54"/>
      <c r="G39" s="8"/>
      <c r="I39" s="68">
        <f>IF(H10=Sheet1!B5,MAX('IA 432.1A Premium Calc'!I25+'IA 432.1A Premium Calc'!I37,5000),IF((I25+I37)&lt;IF(G5="x",IFERROR(INDEX(Sheet1!I2:I5,MATCH('IA 432.1A Premium Calc'!I5,Sheet1!H2:H5,0)),5000),5000),IF(G5="x",IFERROR(INDEX(Sheet1!I2:I5,MATCH('IA 432.1A Premium Calc'!I5,Sheet1!H2:H5,0)),5000),5000),IF((I25+I37)&gt;100000,100000,I25+I37)))</f>
        <v>5000</v>
      </c>
      <c r="J39" s="46"/>
      <c r="K39" s="8"/>
    </row>
    <row r="40" spans="1:11" ht="17.100000000000001" customHeight="1" x14ac:dyDescent="0.2">
      <c r="A40" s="8"/>
      <c r="B40" s="44"/>
      <c r="C40" s="62" t="s">
        <v>31</v>
      </c>
      <c r="D40" s="62"/>
      <c r="E40" s="8"/>
      <c r="F40" s="54"/>
      <c r="G40" s="8"/>
      <c r="I40" s="69"/>
      <c r="J40" s="46"/>
      <c r="K40" s="8"/>
    </row>
    <row r="41" spans="1:11" ht="17.100000000000001" customHeight="1" x14ac:dyDescent="0.2">
      <c r="A41" s="8"/>
      <c r="B41" s="44">
        <f>B39+1</f>
        <v>18</v>
      </c>
      <c r="C41" s="8" t="s">
        <v>49</v>
      </c>
      <c r="D41" s="8"/>
      <c r="E41" s="8"/>
      <c r="F41" s="8"/>
      <c r="G41" s="8"/>
      <c r="H41" s="8"/>
      <c r="I41" s="57">
        <v>0</v>
      </c>
      <c r="J41" s="46"/>
      <c r="K41" s="8"/>
    </row>
    <row r="42" spans="1:11" ht="7.9" customHeight="1" x14ac:dyDescent="0.2">
      <c r="A42" s="8"/>
      <c r="B42" s="44"/>
      <c r="C42" s="8"/>
      <c r="D42" s="8"/>
      <c r="E42" s="8"/>
      <c r="F42" s="8"/>
      <c r="G42" s="8"/>
      <c r="H42" s="8"/>
      <c r="I42" s="54"/>
      <c r="J42" s="46"/>
      <c r="K42" s="8"/>
    </row>
    <row r="43" spans="1:11" ht="17.100000000000001" customHeight="1" thickBot="1" x14ac:dyDescent="0.3">
      <c r="A43" s="8"/>
      <c r="B43" s="44">
        <f>B41+1</f>
        <v>19</v>
      </c>
      <c r="C43" s="70" t="str">
        <f>IF(I39-I41&gt;0,"Total net amount due by March 1, "&amp;C5+1&amp;" (subtract line 17 from 18)     .     .     .     .     .     .     .     .     .     .     .     .     .     .     .     .     .     .     .     .     .     .     .     .     .     .     .     .     .     .     .     .     .     .     .     .","Credit balance (subtract line 18 from 17)     .     .     .     .     .     .     .     .     .     .     .     .     .     .     .     .     .     .     .     .     .     .     .     .     .     .     .     .     .     .     .     .     .     .")</f>
        <v>Total net amount due by March 1, 1 (subtract line 17 from 18)     .     .     .     .     .     .     .     .     .     .     .     .     .     .     .     .     .     .     .     .     .     .     .     .     .     .     .     .     .     .     .     .     .     .     .     .</v>
      </c>
      <c r="D43" s="70"/>
      <c r="E43" s="8"/>
      <c r="F43" s="8"/>
      <c r="G43" s="8"/>
      <c r="H43" s="8"/>
      <c r="I43" s="71">
        <f>ABS(I39-I41)</f>
        <v>5000</v>
      </c>
      <c r="J43" s="46"/>
      <c r="K43" s="8"/>
    </row>
    <row r="44" spans="1:11" ht="7.9" customHeight="1" thickTop="1" x14ac:dyDescent="0.2">
      <c r="A44" s="8"/>
      <c r="B44" s="44"/>
      <c r="C44" s="8"/>
      <c r="D44" s="8"/>
      <c r="E44" s="8"/>
      <c r="F44" s="8"/>
      <c r="G44" s="8"/>
      <c r="H44" s="8"/>
      <c r="I44" s="54"/>
      <c r="J44" s="46"/>
      <c r="K44" s="8"/>
    </row>
    <row r="45" spans="1:11" ht="17.100000000000001" customHeight="1" x14ac:dyDescent="0.25">
      <c r="A45" s="8"/>
      <c r="B45" s="44"/>
      <c r="C45" s="72" t="s">
        <v>32</v>
      </c>
      <c r="D45" s="72"/>
      <c r="E45" s="8"/>
      <c r="F45" s="8"/>
      <c r="G45" s="8"/>
      <c r="H45" s="8"/>
      <c r="I45" s="73"/>
      <c r="J45" s="46"/>
      <c r="K45" s="8"/>
    </row>
    <row r="46" spans="1:11" ht="7.15" customHeight="1" x14ac:dyDescent="0.2">
      <c r="A46" s="8"/>
      <c r="B46" s="74"/>
      <c r="C46" s="75"/>
      <c r="D46" s="75"/>
      <c r="E46" s="75"/>
      <c r="F46" s="76"/>
      <c r="G46" s="77"/>
      <c r="H46" s="75"/>
      <c r="I46" s="75"/>
      <c r="J46" s="78"/>
      <c r="K46" s="8"/>
    </row>
    <row r="47" spans="1:11" ht="7.15" customHeight="1" x14ac:dyDescent="0.2">
      <c r="A47" s="8"/>
      <c r="B47" s="79"/>
      <c r="C47" s="80"/>
      <c r="D47" s="80"/>
      <c r="E47" s="80"/>
      <c r="F47" s="81"/>
      <c r="G47" s="82"/>
      <c r="H47" s="80"/>
      <c r="I47" s="80"/>
      <c r="J47" s="83"/>
      <c r="K47" s="8"/>
    </row>
    <row r="48" spans="1:11" ht="14.45" customHeight="1" x14ac:dyDescent="0.2">
      <c r="B48" s="3"/>
      <c r="C48" s="117" t="s">
        <v>14</v>
      </c>
      <c r="D48" s="117"/>
      <c r="E48" s="117"/>
      <c r="F48" s="117"/>
      <c r="G48" s="117"/>
      <c r="H48" s="117"/>
      <c r="I48" s="117"/>
      <c r="J48" s="4"/>
    </row>
    <row r="49" spans="2:10" x14ac:dyDescent="0.2">
      <c r="B49" s="3"/>
      <c r="C49" s="117"/>
      <c r="D49" s="117"/>
      <c r="E49" s="117"/>
      <c r="F49" s="117"/>
      <c r="G49" s="117"/>
      <c r="H49" s="117"/>
      <c r="I49" s="117"/>
      <c r="J49" s="4"/>
    </row>
    <row r="50" spans="2:10" x14ac:dyDescent="0.2">
      <c r="B50" s="3"/>
      <c r="C50" s="80"/>
      <c r="D50" s="80"/>
      <c r="E50" s="80"/>
      <c r="F50" s="80"/>
      <c r="G50" s="80"/>
      <c r="H50" s="80"/>
      <c r="I50" s="80"/>
      <c r="J50" s="4"/>
    </row>
    <row r="51" spans="2:10" x14ac:dyDescent="0.2">
      <c r="B51" s="3"/>
      <c r="C51" s="112"/>
      <c r="D51" s="112"/>
      <c r="E51" s="112"/>
      <c r="F51" s="80"/>
      <c r="G51" s="116"/>
      <c r="H51" s="111"/>
      <c r="I51" s="111"/>
      <c r="J51" s="4"/>
    </row>
    <row r="52" spans="2:10" x14ac:dyDescent="0.2">
      <c r="B52" s="3"/>
      <c r="C52" s="102" t="s">
        <v>15</v>
      </c>
      <c r="D52" s="102"/>
      <c r="E52" s="102"/>
      <c r="F52" s="80"/>
      <c r="G52" s="102" t="s">
        <v>16</v>
      </c>
      <c r="H52" s="102"/>
      <c r="I52" s="102"/>
      <c r="J52" s="4"/>
    </row>
    <row r="53" spans="2:10" x14ac:dyDescent="0.2">
      <c r="B53" s="3"/>
      <c r="C53" s="80"/>
      <c r="D53" s="80"/>
      <c r="E53" s="80"/>
      <c r="F53" s="80"/>
      <c r="G53" s="80"/>
      <c r="H53" s="80"/>
      <c r="I53" s="80"/>
      <c r="J53" s="4"/>
    </row>
    <row r="54" spans="2:10" x14ac:dyDescent="0.2">
      <c r="B54" s="3"/>
      <c r="C54" s="112"/>
      <c r="D54" s="112"/>
      <c r="E54" s="112"/>
      <c r="F54" s="80"/>
      <c r="G54" s="111"/>
      <c r="H54" s="111"/>
      <c r="I54" s="111"/>
      <c r="J54" s="4"/>
    </row>
    <row r="55" spans="2:10" x14ac:dyDescent="0.2">
      <c r="B55" s="3"/>
      <c r="C55" s="102" t="s">
        <v>17</v>
      </c>
      <c r="D55" s="102"/>
      <c r="E55" s="102"/>
      <c r="F55" s="80"/>
      <c r="G55" s="102" t="s">
        <v>18</v>
      </c>
      <c r="H55" s="102"/>
      <c r="I55" s="102"/>
      <c r="J55" s="4"/>
    </row>
    <row r="56" spans="2:10" x14ac:dyDescent="0.2">
      <c r="B56" s="3"/>
      <c r="C56" s="80"/>
      <c r="D56" s="80"/>
      <c r="E56" s="80"/>
      <c r="F56" s="80"/>
      <c r="G56" s="80"/>
      <c r="H56" s="80"/>
      <c r="I56" s="80"/>
      <c r="J56" s="4"/>
    </row>
    <row r="57" spans="2:10" x14ac:dyDescent="0.2">
      <c r="B57" s="3"/>
      <c r="C57" s="112"/>
      <c r="D57" s="112"/>
      <c r="E57" s="112"/>
      <c r="F57" s="80"/>
      <c r="G57" s="111"/>
      <c r="H57" s="111"/>
      <c r="I57" s="111"/>
      <c r="J57" s="4"/>
    </row>
    <row r="58" spans="2:10" x14ac:dyDescent="0.2">
      <c r="B58" s="3"/>
      <c r="C58" s="102" t="s">
        <v>19</v>
      </c>
      <c r="D58" s="102"/>
      <c r="E58" s="102"/>
      <c r="F58" s="80"/>
      <c r="G58" s="102" t="s">
        <v>16</v>
      </c>
      <c r="H58" s="102"/>
      <c r="I58" s="102"/>
      <c r="J58" s="4"/>
    </row>
    <row r="59" spans="2:10" x14ac:dyDescent="0.2">
      <c r="B59" s="3"/>
      <c r="C59" s="80"/>
      <c r="D59" s="80"/>
      <c r="E59" s="80"/>
      <c r="F59" s="80"/>
      <c r="G59" s="80"/>
      <c r="H59" s="80"/>
      <c r="I59" s="80"/>
      <c r="J59" s="4"/>
    </row>
    <row r="60" spans="2:10" x14ac:dyDescent="0.2">
      <c r="B60" s="3"/>
      <c r="C60" s="112"/>
      <c r="D60" s="112"/>
      <c r="E60" s="112"/>
      <c r="F60" s="80"/>
      <c r="G60" s="111"/>
      <c r="H60" s="111"/>
      <c r="I60" s="111"/>
      <c r="J60" s="4"/>
    </row>
    <row r="61" spans="2:10" x14ac:dyDescent="0.2">
      <c r="B61" s="3"/>
      <c r="C61" s="102" t="s">
        <v>17</v>
      </c>
      <c r="D61" s="102"/>
      <c r="E61" s="102"/>
      <c r="F61" s="80"/>
      <c r="G61" s="102" t="s">
        <v>18</v>
      </c>
      <c r="H61" s="102"/>
      <c r="I61" s="102"/>
      <c r="J61" s="4"/>
    </row>
    <row r="62" spans="2:10" x14ac:dyDescent="0.2">
      <c r="B62" s="3"/>
      <c r="C62" s="80"/>
      <c r="D62" s="80"/>
      <c r="E62" s="80"/>
      <c r="F62" s="80"/>
      <c r="G62" s="80"/>
      <c r="H62" s="80"/>
      <c r="I62" s="80"/>
      <c r="J62" s="4"/>
    </row>
    <row r="63" spans="2:10" x14ac:dyDescent="0.2">
      <c r="B63" s="3"/>
      <c r="C63" s="112"/>
      <c r="D63" s="112"/>
      <c r="E63" s="112"/>
      <c r="F63" s="80"/>
      <c r="G63" s="111"/>
      <c r="H63" s="111"/>
      <c r="I63" s="111"/>
      <c r="J63" s="4"/>
    </row>
    <row r="64" spans="2:10" x14ac:dyDescent="0.2">
      <c r="B64" s="3"/>
      <c r="C64" s="102" t="s">
        <v>20</v>
      </c>
      <c r="D64" s="102"/>
      <c r="E64" s="102"/>
      <c r="F64" s="80"/>
      <c r="G64" s="102" t="s">
        <v>21</v>
      </c>
      <c r="H64" s="102"/>
      <c r="I64" s="102"/>
      <c r="J64" s="4"/>
    </row>
    <row r="65" spans="1:11" ht="7.5" customHeight="1" thickBot="1" x14ac:dyDescent="0.25">
      <c r="A65" s="8"/>
      <c r="B65" s="84"/>
      <c r="C65" s="85"/>
      <c r="D65" s="85"/>
      <c r="E65" s="85"/>
      <c r="F65" s="86"/>
      <c r="G65" s="87"/>
      <c r="H65" s="85"/>
      <c r="I65" s="85"/>
      <c r="J65" s="88"/>
      <c r="K65" s="8"/>
    </row>
    <row r="66" spans="1:11" ht="6" customHeight="1" x14ac:dyDescent="0.2"/>
  </sheetData>
  <sheetProtection sheet="1" objects="1" scenarios="1"/>
  <mergeCells count="31">
    <mergeCell ref="B2:J2"/>
    <mergeCell ref="G61:I61"/>
    <mergeCell ref="G51:I51"/>
    <mergeCell ref="G54:I54"/>
    <mergeCell ref="G52:I52"/>
    <mergeCell ref="G55:I55"/>
    <mergeCell ref="C48:I49"/>
    <mergeCell ref="H8:I8"/>
    <mergeCell ref="H10:I10"/>
    <mergeCell ref="H12:I12"/>
    <mergeCell ref="C12:F12"/>
    <mergeCell ref="B27:C27"/>
    <mergeCell ref="B15:C15"/>
    <mergeCell ref="C55:E55"/>
    <mergeCell ref="C51:E51"/>
    <mergeCell ref="C54:E54"/>
    <mergeCell ref="C52:E52"/>
    <mergeCell ref="E3:F5"/>
    <mergeCell ref="C10:F10"/>
    <mergeCell ref="C8:F8"/>
    <mergeCell ref="G64:I64"/>
    <mergeCell ref="G57:I57"/>
    <mergeCell ref="G58:I58"/>
    <mergeCell ref="G60:I60"/>
    <mergeCell ref="C64:E64"/>
    <mergeCell ref="G63:I63"/>
    <mergeCell ref="C57:E57"/>
    <mergeCell ref="C60:E60"/>
    <mergeCell ref="C63:E63"/>
    <mergeCell ref="C58:E58"/>
    <mergeCell ref="C61:E61"/>
  </mergeCells>
  <phoneticPr fontId="2" type="noConversion"/>
  <pageMargins left="0.7" right="0.7" top="0.75" bottom="0.75" header="0.3" footer="0.3"/>
  <pageSetup scale="67" orientation="portrait" horizontalDpi="1200" verticalDpi="1200" r:id="rId1"/>
  <ignoredErrors>
    <ignoredError sqref="F31 F1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5C2F41-94D9-4784-9884-BE4C51A61270}">
          <x14:formula1>
            <xm:f>Sheet1!$B$1:$B$7</xm:f>
          </x14:formula1>
          <xm:sqref>H10:I10</xm:sqref>
        </x14:dataValidation>
        <x14:dataValidation type="list" allowBlank="1" showInputMessage="1" showErrorMessage="1" xr:uid="{3DE12249-639E-4AFD-80CF-7291272AC001}">
          <x14:formula1>
            <xm:f>Sheet1!$H$1:$H$5</xm:f>
          </x14:formula1>
          <xm:sqref>I5</xm:sqref>
        </x14:dataValidation>
        <x14:dataValidation type="list" allowBlank="1" showInputMessage="1" showErrorMessage="1" xr:uid="{43B23ED9-7ADE-43A6-A2D2-5958A73DB1A8}">
          <x14:formula1>
            <xm:f>Sheet1!$F$1:$F$2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072C-244E-4E4A-B038-8119914ABAF9}">
  <dimension ref="A1:O84"/>
  <sheetViews>
    <sheetView zoomScale="70" zoomScaleNormal="70" workbookViewId="0"/>
  </sheetViews>
  <sheetFormatPr defaultColWidth="8.85546875" defaultRowHeight="15" x14ac:dyDescent="0.25"/>
  <cols>
    <col min="1" max="1" width="1.140625" style="1" customWidth="1"/>
    <col min="2" max="16384" width="8.85546875" style="2"/>
  </cols>
  <sheetData>
    <row r="1" spans="1:15" s="6" customFormat="1" ht="5.45" customHeight="1" x14ac:dyDescent="0.2">
      <c r="A1" s="1"/>
      <c r="B1" s="1"/>
      <c r="J1" s="1"/>
      <c r="K1" s="1"/>
    </row>
    <row r="2" spans="1:15" ht="21" x14ac:dyDescent="0.35">
      <c r="A2" s="7"/>
      <c r="B2" s="92" t="s">
        <v>50</v>
      </c>
      <c r="C2" s="93"/>
      <c r="D2" s="93"/>
      <c r="E2" s="93"/>
      <c r="F2" s="93"/>
      <c r="G2" s="93"/>
      <c r="H2" s="93"/>
      <c r="I2" s="93"/>
      <c r="J2" s="93"/>
      <c r="K2" s="93"/>
    </row>
    <row r="3" spans="1:15" x14ac:dyDescent="0.25">
      <c r="A3" s="8"/>
      <c r="B3" s="6"/>
    </row>
    <row r="4" spans="1:15" ht="18" x14ac:dyDescent="0.25">
      <c r="A4" s="7"/>
      <c r="B4" s="94" t="s">
        <v>51</v>
      </c>
    </row>
    <row r="5" spans="1:15" x14ac:dyDescent="0.25">
      <c r="A5" s="7"/>
      <c r="B5" s="6"/>
    </row>
    <row r="6" spans="1:15" ht="14.45" customHeight="1" x14ac:dyDescent="0.25">
      <c r="A6" s="8"/>
      <c r="B6" s="99" t="s">
        <v>83</v>
      </c>
      <c r="C6" s="99"/>
      <c r="D6" s="99"/>
      <c r="E6" s="99"/>
      <c r="F6" s="99"/>
      <c r="G6" s="99"/>
      <c r="H6" s="99"/>
      <c r="I6" s="99"/>
      <c r="J6" s="99"/>
      <c r="K6" s="99"/>
      <c r="L6" s="96"/>
      <c r="M6" s="96"/>
      <c r="N6" s="96"/>
      <c r="O6" s="96"/>
    </row>
    <row r="7" spans="1:15" x14ac:dyDescent="0.25">
      <c r="A7" s="8"/>
      <c r="B7" s="99"/>
      <c r="C7" s="99"/>
      <c r="D7" s="99"/>
      <c r="E7" s="99"/>
      <c r="F7" s="99"/>
      <c r="G7" s="99"/>
      <c r="H7" s="99"/>
      <c r="I7" s="99"/>
      <c r="J7" s="99"/>
      <c r="K7" s="99"/>
      <c r="L7" s="96"/>
      <c r="M7" s="96"/>
      <c r="N7" s="96"/>
      <c r="O7" s="96"/>
    </row>
    <row r="8" spans="1:15" x14ac:dyDescent="0.25">
      <c r="A8" s="8"/>
      <c r="B8" s="99"/>
      <c r="C8" s="99"/>
      <c r="D8" s="99"/>
      <c r="E8" s="99"/>
      <c r="F8" s="99"/>
      <c r="G8" s="99"/>
      <c r="H8" s="99"/>
      <c r="I8" s="99"/>
      <c r="J8" s="99"/>
      <c r="K8" s="99"/>
      <c r="L8" s="91"/>
      <c r="M8" s="91"/>
      <c r="N8" s="91"/>
      <c r="O8" s="91"/>
    </row>
    <row r="9" spans="1:15" x14ac:dyDescent="0.25">
      <c r="A9" s="7"/>
      <c r="B9" s="6"/>
    </row>
    <row r="10" spans="1:15" ht="15.75" x14ac:dyDescent="0.25">
      <c r="A10" s="7"/>
      <c r="B10" s="95" t="s">
        <v>52</v>
      </c>
    </row>
    <row r="11" spans="1:15" x14ac:dyDescent="0.25">
      <c r="A11" s="7"/>
      <c r="B11" s="89"/>
    </row>
    <row r="12" spans="1:15" x14ac:dyDescent="0.25">
      <c r="A12" s="7"/>
      <c r="B12" s="98" t="s">
        <v>53</v>
      </c>
    </row>
    <row r="13" spans="1:15" x14ac:dyDescent="0.25">
      <c r="A13" s="7"/>
      <c r="B13" s="98" t="s">
        <v>54</v>
      </c>
    </row>
    <row r="14" spans="1:15" x14ac:dyDescent="0.25">
      <c r="A14" s="7"/>
      <c r="B14" s="98" t="s">
        <v>55</v>
      </c>
    </row>
    <row r="15" spans="1:15" x14ac:dyDescent="0.25">
      <c r="A15" s="8"/>
      <c r="B15" s="98" t="s">
        <v>67</v>
      </c>
    </row>
    <row r="16" spans="1:15" x14ac:dyDescent="0.25">
      <c r="B16" s="6"/>
    </row>
    <row r="17" spans="1:11" ht="18" x14ac:dyDescent="0.25">
      <c r="A17" s="8"/>
      <c r="B17" s="94" t="s">
        <v>56</v>
      </c>
    </row>
    <row r="18" spans="1:11" x14ac:dyDescent="0.25">
      <c r="A18" s="8"/>
      <c r="B18" s="6"/>
    </row>
    <row r="19" spans="1:11" ht="15.75" x14ac:dyDescent="0.25">
      <c r="A19" s="8"/>
      <c r="B19" s="95" t="s">
        <v>57</v>
      </c>
    </row>
    <row r="20" spans="1:11" x14ac:dyDescent="0.25">
      <c r="A20" s="8"/>
      <c r="B20" s="89"/>
    </row>
    <row r="21" spans="1:11" x14ac:dyDescent="0.25">
      <c r="A21" s="8"/>
      <c r="B21" s="97" t="s">
        <v>68</v>
      </c>
    </row>
    <row r="22" spans="1:11" x14ac:dyDescent="0.25">
      <c r="A22" s="8"/>
      <c r="B22" s="100" t="s">
        <v>69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1" x14ac:dyDescent="0.25">
      <c r="A23" s="8"/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11" x14ac:dyDescent="0.25">
      <c r="A24" s="8"/>
      <c r="B24" s="100" t="s">
        <v>70</v>
      </c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 x14ac:dyDescent="0.25">
      <c r="A25" s="8"/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spans="1:11" x14ac:dyDescent="0.25">
      <c r="A26" s="8"/>
      <c r="B26" s="97" t="s">
        <v>71</v>
      </c>
    </row>
    <row r="27" spans="1:11" x14ac:dyDescent="0.25">
      <c r="A27" s="8"/>
      <c r="B27" s="6"/>
    </row>
    <row r="28" spans="1:11" ht="18" x14ac:dyDescent="0.25">
      <c r="A28" s="8"/>
      <c r="B28" s="94" t="s">
        <v>58</v>
      </c>
    </row>
    <row r="29" spans="1:11" x14ac:dyDescent="0.25">
      <c r="A29" s="8"/>
      <c r="B29" s="6"/>
    </row>
    <row r="30" spans="1:11" ht="15.75" x14ac:dyDescent="0.25">
      <c r="A30" s="8"/>
      <c r="B30" s="95" t="s">
        <v>59</v>
      </c>
    </row>
    <row r="31" spans="1:11" x14ac:dyDescent="0.25">
      <c r="A31" s="8"/>
      <c r="B31" s="89"/>
    </row>
    <row r="32" spans="1:11" x14ac:dyDescent="0.25">
      <c r="A32" s="8"/>
      <c r="B32" s="98" t="s">
        <v>95</v>
      </c>
    </row>
    <row r="33" spans="1:2" x14ac:dyDescent="0.25">
      <c r="A33" s="8"/>
      <c r="B33" s="98" t="s">
        <v>96</v>
      </c>
    </row>
    <row r="34" spans="1:2" x14ac:dyDescent="0.25">
      <c r="A34" s="8"/>
      <c r="B34" s="98" t="s">
        <v>97</v>
      </c>
    </row>
    <row r="35" spans="1:2" x14ac:dyDescent="0.25">
      <c r="A35" s="8"/>
      <c r="B35" s="6"/>
    </row>
    <row r="36" spans="1:2" x14ac:dyDescent="0.25">
      <c r="A36" s="8"/>
      <c r="B36" s="6" t="s">
        <v>98</v>
      </c>
    </row>
    <row r="37" spans="1:2" x14ac:dyDescent="0.25">
      <c r="A37" s="8"/>
      <c r="B37" s="89"/>
    </row>
    <row r="38" spans="1:2" x14ac:dyDescent="0.25">
      <c r="A38" s="8"/>
      <c r="B38" s="89" t="s">
        <v>72</v>
      </c>
    </row>
    <row r="39" spans="1:2" x14ac:dyDescent="0.25">
      <c r="A39" s="8"/>
      <c r="B39" s="89" t="s">
        <v>73</v>
      </c>
    </row>
    <row r="40" spans="1:2" x14ac:dyDescent="0.25">
      <c r="A40" s="8"/>
      <c r="B40" s="89" t="s">
        <v>74</v>
      </c>
    </row>
    <row r="41" spans="1:2" x14ac:dyDescent="0.25">
      <c r="A41" s="8"/>
      <c r="B41" s="89" t="s">
        <v>75</v>
      </c>
    </row>
    <row r="42" spans="1:2" x14ac:dyDescent="0.25">
      <c r="A42" s="8"/>
      <c r="B42" s="89"/>
    </row>
    <row r="43" spans="1:2" x14ac:dyDescent="0.25">
      <c r="A43" s="8"/>
      <c r="B43" s="98" t="s">
        <v>94</v>
      </c>
    </row>
    <row r="44" spans="1:2" x14ac:dyDescent="0.25">
      <c r="A44" s="8"/>
      <c r="B44" s="6"/>
    </row>
    <row r="45" spans="1:2" ht="15.75" x14ac:dyDescent="0.25">
      <c r="A45" s="8"/>
      <c r="B45" s="95" t="s">
        <v>60</v>
      </c>
    </row>
    <row r="46" spans="1:2" x14ac:dyDescent="0.25">
      <c r="B46" s="89"/>
    </row>
    <row r="47" spans="1:2" x14ac:dyDescent="0.25">
      <c r="B47" s="98" t="s">
        <v>90</v>
      </c>
    </row>
    <row r="48" spans="1:2" x14ac:dyDescent="0.25">
      <c r="B48" s="98" t="s">
        <v>91</v>
      </c>
    </row>
    <row r="49" spans="1:2" x14ac:dyDescent="0.25">
      <c r="B49" s="98" t="s">
        <v>92</v>
      </c>
    </row>
    <row r="50" spans="1:2" x14ac:dyDescent="0.25">
      <c r="B50" s="6"/>
    </row>
    <row r="51" spans="1:2" x14ac:dyDescent="0.25">
      <c r="B51" s="6" t="s">
        <v>93</v>
      </c>
    </row>
    <row r="52" spans="1:2" x14ac:dyDescent="0.25">
      <c r="B52" s="89"/>
    </row>
    <row r="53" spans="1:2" x14ac:dyDescent="0.25">
      <c r="B53" s="89" t="s">
        <v>76</v>
      </c>
    </row>
    <row r="54" spans="1:2" x14ac:dyDescent="0.25">
      <c r="B54" s="89" t="s">
        <v>77</v>
      </c>
    </row>
    <row r="55" spans="1:2" x14ac:dyDescent="0.25">
      <c r="B55" s="89" t="s">
        <v>78</v>
      </c>
    </row>
    <row r="56" spans="1:2" x14ac:dyDescent="0.25">
      <c r="B56" s="89" t="s">
        <v>79</v>
      </c>
    </row>
    <row r="57" spans="1:2" x14ac:dyDescent="0.25">
      <c r="B57" s="89"/>
    </row>
    <row r="58" spans="1:2" x14ac:dyDescent="0.25">
      <c r="B58" s="98" t="s">
        <v>89</v>
      </c>
    </row>
    <row r="59" spans="1:2" x14ac:dyDescent="0.25">
      <c r="B59" s="6"/>
    </row>
    <row r="60" spans="1:2" ht="15.75" x14ac:dyDescent="0.25">
      <c r="B60" s="95" t="s">
        <v>61</v>
      </c>
    </row>
    <row r="61" spans="1:2" x14ac:dyDescent="0.25">
      <c r="A61" s="8"/>
      <c r="B61" s="89"/>
    </row>
    <row r="62" spans="1:2" x14ac:dyDescent="0.25">
      <c r="B62" s="98" t="s">
        <v>88</v>
      </c>
    </row>
    <row r="63" spans="1:2" x14ac:dyDescent="0.25">
      <c r="B63" s="89"/>
    </row>
    <row r="64" spans="1:2" x14ac:dyDescent="0.25">
      <c r="B64" s="90" t="s">
        <v>62</v>
      </c>
    </row>
    <row r="65" spans="2:11" x14ac:dyDescent="0.25">
      <c r="B65" s="90" t="s">
        <v>63</v>
      </c>
    </row>
    <row r="66" spans="2:11" x14ac:dyDescent="0.25">
      <c r="B66" s="89"/>
    </row>
    <row r="67" spans="2:11" x14ac:dyDescent="0.25">
      <c r="B67" s="98" t="s">
        <v>86</v>
      </c>
    </row>
    <row r="68" spans="2:11" x14ac:dyDescent="0.25">
      <c r="B68" s="98" t="s">
        <v>87</v>
      </c>
    </row>
    <row r="69" spans="2:11" x14ac:dyDescent="0.25">
      <c r="B69" s="6"/>
    </row>
    <row r="70" spans="2:11" ht="18" x14ac:dyDescent="0.25">
      <c r="B70" s="94" t="s">
        <v>64</v>
      </c>
    </row>
    <row r="71" spans="2:11" x14ac:dyDescent="0.25">
      <c r="B71" s="89"/>
    </row>
    <row r="72" spans="2:11" x14ac:dyDescent="0.25">
      <c r="B72" s="98" t="s">
        <v>84</v>
      </c>
    </row>
    <row r="73" spans="2:11" x14ac:dyDescent="0.25">
      <c r="B73" s="101" t="s">
        <v>85</v>
      </c>
      <c r="C73" s="101"/>
      <c r="D73" s="101"/>
      <c r="E73" s="101"/>
      <c r="F73" s="101"/>
      <c r="G73" s="101"/>
      <c r="H73" s="101"/>
      <c r="I73" s="101"/>
      <c r="J73" s="101"/>
      <c r="K73" s="101"/>
    </row>
    <row r="74" spans="2:11" x14ac:dyDescent="0.25">
      <c r="B74" s="101"/>
      <c r="C74" s="101"/>
      <c r="D74" s="101"/>
      <c r="E74" s="101"/>
      <c r="F74" s="101"/>
      <c r="G74" s="101"/>
      <c r="H74" s="101"/>
      <c r="I74" s="101"/>
      <c r="J74" s="101"/>
      <c r="K74" s="101"/>
    </row>
    <row r="75" spans="2:11" x14ac:dyDescent="0.25">
      <c r="B75" s="6"/>
    </row>
    <row r="76" spans="2:11" ht="18" x14ac:dyDescent="0.25">
      <c r="B76" s="94" t="s">
        <v>65</v>
      </c>
    </row>
    <row r="77" spans="2:11" x14ac:dyDescent="0.25">
      <c r="B77" s="89"/>
    </row>
    <row r="78" spans="2:11" x14ac:dyDescent="0.25">
      <c r="B78" s="97" t="s">
        <v>80</v>
      </c>
    </row>
    <row r="79" spans="2:11" x14ac:dyDescent="0.25">
      <c r="B79" s="97" t="s">
        <v>81</v>
      </c>
    </row>
    <row r="80" spans="2:11" x14ac:dyDescent="0.25">
      <c r="B80" s="97" t="s">
        <v>82</v>
      </c>
    </row>
    <row r="81" spans="2:2" x14ac:dyDescent="0.25">
      <c r="B81" s="6"/>
    </row>
    <row r="82" spans="2:2" x14ac:dyDescent="0.25">
      <c r="B82" s="6" t="s">
        <v>66</v>
      </c>
    </row>
    <row r="83" spans="2:2" x14ac:dyDescent="0.25">
      <c r="B83" s="6" t="s">
        <v>99</v>
      </c>
    </row>
    <row r="84" spans="2:2" x14ac:dyDescent="0.25">
      <c r="B84" s="6" t="s">
        <v>100</v>
      </c>
    </row>
  </sheetData>
  <sheetProtection sheet="1" objects="1" scenarios="1"/>
  <mergeCells count="4">
    <mergeCell ref="B6:K8"/>
    <mergeCell ref="B22:K23"/>
    <mergeCell ref="B24:K25"/>
    <mergeCell ref="B73:K7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11C4-E2FE-4C21-A8C7-41F2B90CF212}">
  <dimension ref="B2:I7"/>
  <sheetViews>
    <sheetView workbookViewId="0"/>
  </sheetViews>
  <sheetFormatPr defaultColWidth="8.85546875" defaultRowHeight="15" x14ac:dyDescent="0.25"/>
  <cols>
    <col min="9" max="9" width="9.5703125" bestFit="1" customWidth="1"/>
  </cols>
  <sheetData>
    <row r="2" spans="2:9" x14ac:dyDescent="0.25">
      <c r="B2" t="s">
        <v>25</v>
      </c>
      <c r="F2" t="s">
        <v>3</v>
      </c>
      <c r="H2" t="s">
        <v>33</v>
      </c>
      <c r="I2" s="5">
        <v>5000</v>
      </c>
    </row>
    <row r="3" spans="2:9" x14ac:dyDescent="0.25">
      <c r="B3" t="s">
        <v>26</v>
      </c>
      <c r="H3" t="s">
        <v>34</v>
      </c>
      <c r="I3" s="5">
        <v>3750</v>
      </c>
    </row>
    <row r="4" spans="2:9" x14ac:dyDescent="0.25">
      <c r="B4" t="s">
        <v>27</v>
      </c>
      <c r="H4" t="s">
        <v>35</v>
      </c>
      <c r="I4" s="5">
        <v>2500</v>
      </c>
    </row>
    <row r="5" spans="2:9" x14ac:dyDescent="0.25">
      <c r="B5" t="s">
        <v>28</v>
      </c>
      <c r="H5" t="s">
        <v>36</v>
      </c>
      <c r="I5" s="5">
        <v>1500</v>
      </c>
    </row>
    <row r="6" spans="2:9" x14ac:dyDescent="0.25">
      <c r="B6" t="s">
        <v>29</v>
      </c>
    </row>
    <row r="7" spans="2:9" x14ac:dyDescent="0.25">
      <c r="B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IA 432.1A Premium Calc</vt:lpstr>
      <vt:lpstr>Instructions</vt:lpstr>
      <vt:lpstr>Sheet1</vt:lpstr>
      <vt:lpstr>'IA 432.1A Premium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Justin</dc:creator>
  <cp:lastModifiedBy>Lee, Justin</cp:lastModifiedBy>
  <cp:lastPrinted>2025-02-25T17:24:39Z</cp:lastPrinted>
  <dcterms:created xsi:type="dcterms:W3CDTF">2025-02-19T22:02:52Z</dcterms:created>
  <dcterms:modified xsi:type="dcterms:W3CDTF">2025-02-25T22:26:59Z</dcterms:modified>
</cp:coreProperties>
</file>